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<sst xmlns="http://schemas.openxmlformats.org/spreadsheetml/2006/main" count="83" uniqueCount="67">
  <si>
    <t>Wyszczególnienie</t>
  </si>
  <si>
    <t>TAK</t>
  </si>
  <si>
    <t>Prognoza kwoty długu i spłat zobowiązań dla Gminy Lidzbark na lata 2011 - 2020</t>
  </si>
  <si>
    <t>Wykonanie na 31.12.2008</t>
  </si>
  <si>
    <t>Wykonanie na 31.12.2009</t>
  </si>
  <si>
    <t>Plan III kwartał 2010 r.</t>
  </si>
  <si>
    <t>Przewidywane wykonaie za 2010r.</t>
  </si>
  <si>
    <t>Plan na 2011</t>
  </si>
  <si>
    <t>Prognoza na 2012</t>
  </si>
  <si>
    <t xml:space="preserve">Prognoza na 2013 </t>
  </si>
  <si>
    <t>Prognoza na 2014</t>
  </si>
  <si>
    <t>Prognoza na 2015</t>
  </si>
  <si>
    <t>Prognoza na 2016</t>
  </si>
  <si>
    <t>Prognoza na 2017</t>
  </si>
  <si>
    <t>Prognoza na 2018</t>
  </si>
  <si>
    <t>Prognoza na 2019</t>
  </si>
  <si>
    <t>Prognoza na 2020</t>
  </si>
  <si>
    <t>A. Dochody ogółem, z tego:</t>
  </si>
  <si>
    <t>A. 1. Dochody bieżące</t>
  </si>
  <si>
    <t>A.2. Dochody majątkowe, w tym:</t>
  </si>
  <si>
    <t>A.2.1. Dochody ze sprzedaży majątku</t>
  </si>
  <si>
    <t>B. Wydatki ogółem, z tego:</t>
  </si>
  <si>
    <t xml:space="preserve">B.1. Wydatki bieżące </t>
  </si>
  <si>
    <t>B.2. Wydatki majątkowe</t>
  </si>
  <si>
    <t>C. Wynik budżetu (A-B)</t>
  </si>
  <si>
    <t>D. Finansowanie (D.1. - D.2.)</t>
  </si>
  <si>
    <t>D.1. Przychody ogółem, z tego:</t>
  </si>
  <si>
    <t>D. 1.1. Kredyty i pożyczki, w tym:</t>
  </si>
  <si>
    <t>D. 1.1.1. Kredyty i pożyczki zaciągane na zadania finansowane z udziałem środków UE i EFTA*</t>
  </si>
  <si>
    <t>D.1.2. Emitowane papiery wartościowe, w tym:</t>
  </si>
  <si>
    <t>D. 1.2.1. Papiery wartościowe emitowane na zadania finansowane z udziałem środków UE i EFTA*</t>
  </si>
  <si>
    <t>D.1.3. Zwrot pożyczek udzielonych</t>
  </si>
  <si>
    <t>D. 1.4. Przychody z prywatyzacji</t>
  </si>
  <si>
    <t>D. 1.5. Nadwyżka z lat ubiegłych</t>
  </si>
  <si>
    <r>
      <t xml:space="preserve">D. 1.6. </t>
    </r>
    <r>
      <rPr>
        <sz val="9"/>
        <color indexed="8"/>
        <rFont val="Arial"/>
        <family val="0"/>
      </rPr>
      <t>Wolne środki**</t>
    </r>
  </si>
  <si>
    <r>
      <t xml:space="preserve">D. </t>
    </r>
    <r>
      <rPr>
        <sz val="9"/>
        <color indexed="63"/>
        <rFont val="Arial"/>
        <family val="0"/>
      </rPr>
      <t xml:space="preserve">1.7. Inne </t>
    </r>
    <r>
      <rPr>
        <sz val="9"/>
        <color indexed="8"/>
        <rFont val="Arial"/>
        <family val="0"/>
      </rPr>
      <t>źródła</t>
    </r>
  </si>
  <si>
    <r>
      <t xml:space="preserve">D.2. Rozchody </t>
    </r>
    <r>
      <rPr>
        <b/>
        <sz val="9"/>
        <color indexed="63"/>
        <rFont val="Arial"/>
        <family val="2"/>
      </rPr>
      <t xml:space="preserve">ogółem, </t>
    </r>
    <r>
      <rPr>
        <b/>
        <sz val="9"/>
        <color indexed="8"/>
        <rFont val="Arial"/>
        <family val="2"/>
      </rPr>
      <t>z tego:</t>
    </r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</si>
  <si>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</si>
  <si>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</si>
  <si>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</si>
  <si>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</si>
  <si>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</si>
  <si>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</si>
  <si>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</si>
  <si>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</si>
  <si>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</si>
  <si>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 1.1. Potencjalne spłaty kwot wynikających z poręczeń i gwarancji udzielonych samorządowym osobom prawnym ealizującym zadania j.s.t. finansowane z udziałem środków UE i EFTA*</t>
  </si>
  <si>
    <r>
      <t xml:space="preserve">G. </t>
    </r>
    <r>
      <rPr>
        <b/>
        <sz val="9"/>
        <color indexed="8"/>
        <rFont val="Arial"/>
        <family val="2"/>
      </rPr>
      <t xml:space="preserve">Obciążenia związane z posiadanymi zobowiązaniami (bez póz </t>
    </r>
    <r>
      <rPr>
        <b/>
        <i/>
        <sz val="9"/>
        <color indexed="63"/>
        <rFont val="Arial"/>
        <family val="2"/>
      </rPr>
      <t xml:space="preserve">D.2.1.1, </t>
    </r>
    <r>
      <rPr>
        <b/>
        <i/>
        <sz val="9"/>
        <color indexed="8"/>
        <rFont val="Arial"/>
        <family val="2"/>
      </rPr>
      <t xml:space="preserve">D.2.2.1, </t>
    </r>
    <r>
      <rPr>
        <b/>
        <sz val="9"/>
        <color indexed="8"/>
        <rFont val="Arial"/>
        <family val="2"/>
      </rPr>
      <t xml:space="preserve">F.1.1.), z </t>
    </r>
    <r>
      <rPr>
        <b/>
        <sz val="9"/>
        <color indexed="63"/>
        <rFont val="Arial"/>
        <family val="2"/>
      </rPr>
      <t>tego:</t>
    </r>
  </si>
  <si>
    <r>
      <t xml:space="preserve">G.1. Spłaty </t>
    </r>
    <r>
      <rPr>
        <sz val="9"/>
        <color indexed="8"/>
        <rFont val="Arial"/>
        <family val="0"/>
      </rPr>
      <t xml:space="preserve">rat kredytów </t>
    </r>
    <r>
      <rPr>
        <sz val="9"/>
        <color indexed="63"/>
        <rFont val="Arial"/>
        <family val="0"/>
      </rPr>
      <t xml:space="preserve">i </t>
    </r>
    <r>
      <rPr>
        <sz val="9"/>
        <color indexed="8"/>
        <rFont val="Arial"/>
        <family val="0"/>
      </rPr>
      <t>pożyczek (D.2.1. - D.2.1.1.)</t>
    </r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</si>
  <si>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</si>
  <si>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</si>
  <si>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</si>
  <si>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 1. -F.1.1.)</t>
  </si>
  <si>
    <t>G.6. Kwoty zobowiązań związku współtworzonego przez j.s.t. przypadające do spłaty w danym roku budżetowym</t>
  </si>
  <si>
    <t>H. Wskaźnik obsługi długu (G : A) w %</t>
  </si>
  <si>
    <t>l. Łączna kwota długu na koniec roku budżetowego, z tego:</t>
  </si>
  <si>
    <t>I.1. Papiery wartościowe, w ty m:</t>
  </si>
  <si>
    <t>I.1.1. Papiery wartościowe wyemitowane na zadania finansowane z udziałem środków UE i EFTA*</t>
  </si>
  <si>
    <t>l.2. Kredyty i pożyczki, w tym:</t>
  </si>
  <si>
    <t>I.2.1. Kredyty i pożyczki zaciągnięte na zadania finansowane z udziałem środków U E i EFTA*</t>
  </si>
  <si>
    <t>I.3. Przyjęte depozyty</t>
  </si>
  <si>
    <t>I.4. Wymagalne zobowiązania</t>
  </si>
  <si>
    <t>J. Wskaźnik długu (l. -1.1.1. -1.2.1.): A w %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</si>
  <si>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</si>
  <si>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</si>
  <si>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</si>
  <si>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t>Zał. Nr 2
do Uchwały Nr III/7/10
Rady Miejskiej w Lidzbarku
z dnia 28 grudnia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</si>
</sst>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\ _z_ł"/>
    <numFmt numFmtId="166" formatCode="#,##0.000\ _z_ł"/>
    <numFmt numFmtId="167" formatCode="#,##0.0000\ _z_ł"/>
    <numFmt numFmtId="168" formatCode="#,##0.00000\ _z_ł"/>
    <numFmt numFmtId="169" formatCode="#,##0.000000\ _z_ł"/>
  </numFmts>
  <fonts count="1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63"/>
      <name val="Arial"/>
      <family val="0"/>
    </font>
    <font>
      <b/>
      <sz val="9"/>
      <color indexed="63"/>
      <name val="Arial"/>
      <family val="2"/>
    </font>
    <font>
      <b/>
      <i/>
      <sz val="9"/>
      <color indexed="63"/>
      <name val="Arial"/>
      <family val="2"/>
    </font>
    <font>
      <b/>
      <i/>
      <sz val="9"/>
      <color indexed="8"/>
      <name val="Arial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24">
    <xf numFmtId="0" fontId="1" fillId="0" borderId="0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9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4" fontId="9" fillId="0" borderId="1" xfId="15" applyNumberFormat="1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 indent="2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Font="1" applyAlignment="1">
      <alignment horizontal="center" vertical="center" wrapText="1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2" sqref="A2:O2"/>
    </sheetView>
  </sheetViews>
  <sheetFormatPr defaultColWidth="9.33203125" defaultRowHeight="12.75"/>
  <cols>
    <col min="1" max="1" width="41.66015625" style="1" customWidth="1"/>
    <col min="2" max="2" width="16.5" style="2" customWidth="1"/>
    <col min="3" max="3" width="17" style="2" customWidth="1"/>
    <col min="4" max="4" width="16.5" style="2" customWidth="1"/>
    <col min="5" max="5" width="16.16015625" style="2" customWidth="1"/>
    <col min="6" max="6" width="16.33203125" style="2" customWidth="1"/>
    <col min="7" max="7" width="16.83203125" style="2" customWidth="1"/>
    <col min="8" max="8" width="16.66015625" style="2" customWidth="1"/>
    <col min="9" max="9" width="16.5" style="2" customWidth="1"/>
    <col min="10" max="10" width="17.66015625" style="2" customWidth="1"/>
    <col min="11" max="11" width="17.16015625" style="2" customWidth="1"/>
    <col min="12" max="12" width="16.83203125" style="2" customWidth="1"/>
    <col min="13" max="13" width="19.83203125" style="2" customWidth="1"/>
    <col min="14" max="14" width="17.33203125" style="2" customWidth="1"/>
    <col min="15" max="15" width="17.5" style="2" customWidth="1"/>
    <col min="16" max="16384" width="9.33203125" style="2" customWidth="1"/>
  </cols>
  <sheetData>
    <row r="1" spans="13:14" ht="48.75" customHeight="1">
      <c r="M1" s="22" t="s">
        <v>66</v>
      </c>
      <c r="N1" s="22"/>
    </row>
    <row r="2" spans="1:15" ht="16.5" customHeight="1">
      <c r="A2" s="23" t="s">
        <v>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ht="4.5" customHeight="1"/>
    <row r="4" spans="1:15" s="5" customFormat="1" ht="39.75" customHeight="1">
      <c r="A4" s="3" t="s">
        <v>0</v>
      </c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</row>
    <row r="5" spans="1:15" s="8" customFormat="1" ht="12">
      <c r="A5" s="6" t="s">
        <v>17</v>
      </c>
      <c r="B5" s="7">
        <f>SUM(B6:B7)</f>
        <v>32674609.14</v>
      </c>
      <c r="C5" s="7">
        <f aca="true" t="shared" si="0" ref="C5:O5">SUM(C6:C7)</f>
        <v>34722106.2</v>
      </c>
      <c r="D5" s="7">
        <f t="shared" si="0"/>
        <v>38987066.010000005</v>
      </c>
      <c r="E5" s="7">
        <f t="shared" si="0"/>
        <v>38539158.010000005</v>
      </c>
      <c r="F5" s="7">
        <f t="shared" si="0"/>
        <v>35293854</v>
      </c>
      <c r="G5" s="7">
        <f t="shared" si="0"/>
        <v>36223336</v>
      </c>
      <c r="H5" s="7">
        <f t="shared" si="0"/>
        <v>36492000</v>
      </c>
      <c r="I5" s="7">
        <f t="shared" si="0"/>
        <v>36507236</v>
      </c>
      <c r="J5" s="7">
        <f t="shared" si="0"/>
        <v>36964000</v>
      </c>
      <c r="K5" s="7">
        <f t="shared" si="0"/>
        <v>37787000</v>
      </c>
      <c r="L5" s="7">
        <f t="shared" si="0"/>
        <v>37883332</v>
      </c>
      <c r="M5" s="7">
        <f t="shared" si="0"/>
        <v>38296332</v>
      </c>
      <c r="N5" s="7">
        <f t="shared" si="0"/>
        <v>38616002</v>
      </c>
      <c r="O5" s="7">
        <f t="shared" si="0"/>
        <v>39288332</v>
      </c>
    </row>
    <row r="6" spans="1:15" ht="12">
      <c r="A6" s="9" t="s">
        <v>18</v>
      </c>
      <c r="B6" s="10">
        <v>31844173.64</v>
      </c>
      <c r="C6" s="10">
        <v>32895359.45</v>
      </c>
      <c r="D6" s="10">
        <v>32688348.01</v>
      </c>
      <c r="E6" s="10">
        <v>32730440.01</v>
      </c>
      <c r="F6" s="10">
        <v>33100647</v>
      </c>
      <c r="G6" s="10">
        <v>33847336</v>
      </c>
      <c r="H6" s="10">
        <v>34500000</v>
      </c>
      <c r="I6" s="10">
        <v>35107236</v>
      </c>
      <c r="J6" s="10">
        <v>35900000</v>
      </c>
      <c r="K6" s="10">
        <v>36300000</v>
      </c>
      <c r="L6" s="10">
        <v>37025000</v>
      </c>
      <c r="M6" s="10">
        <v>37754332</v>
      </c>
      <c r="N6" s="10">
        <v>38127002</v>
      </c>
      <c r="O6" s="10">
        <v>38563332</v>
      </c>
    </row>
    <row r="7" spans="1:15" ht="12">
      <c r="A7" s="9" t="s">
        <v>19</v>
      </c>
      <c r="B7" s="10">
        <v>830435.5</v>
      </c>
      <c r="C7" s="10">
        <v>1826746.75</v>
      </c>
      <c r="D7" s="10">
        <v>6298718</v>
      </c>
      <c r="E7" s="10">
        <v>5808718</v>
      </c>
      <c r="F7" s="10">
        <v>2193207</v>
      </c>
      <c r="G7" s="10">
        <v>2376000</v>
      </c>
      <c r="H7" s="10">
        <v>1992000</v>
      </c>
      <c r="I7" s="10">
        <v>1400000</v>
      </c>
      <c r="J7" s="10">
        <v>1064000</v>
      </c>
      <c r="K7" s="10">
        <v>1487000</v>
      </c>
      <c r="L7" s="10">
        <v>858332</v>
      </c>
      <c r="M7" s="10">
        <v>542000</v>
      </c>
      <c r="N7" s="10">
        <v>489000</v>
      </c>
      <c r="O7" s="10">
        <v>725000</v>
      </c>
    </row>
    <row r="8" spans="1:15" ht="12">
      <c r="A8" s="9" t="s">
        <v>20</v>
      </c>
      <c r="B8" s="10">
        <v>346712.44</v>
      </c>
      <c r="C8" s="10">
        <v>438272.3</v>
      </c>
      <c r="D8" s="10">
        <v>170000</v>
      </c>
      <c r="E8" s="10">
        <v>180000</v>
      </c>
      <c r="F8" s="10">
        <v>157000</v>
      </c>
      <c r="G8" s="10">
        <v>200000</v>
      </c>
      <c r="H8" s="10">
        <v>500000</v>
      </c>
      <c r="I8" s="10">
        <v>150000</v>
      </c>
      <c r="J8" s="10">
        <v>100000</v>
      </c>
      <c r="K8" s="10">
        <v>200000</v>
      </c>
      <c r="L8" s="10">
        <v>89000</v>
      </c>
      <c r="M8" s="10">
        <v>100000</v>
      </c>
      <c r="N8" s="10">
        <v>100000</v>
      </c>
      <c r="O8" s="10">
        <v>89000</v>
      </c>
    </row>
    <row r="9" spans="1:15" ht="12">
      <c r="A9" s="11" t="s">
        <v>21</v>
      </c>
      <c r="B9" s="12">
        <f>B10+B11</f>
        <v>31170510.839999996</v>
      </c>
      <c r="C9" s="12">
        <f aca="true" t="shared" si="1" ref="C9:O9">C10+C11</f>
        <v>33137308.72</v>
      </c>
      <c r="D9" s="12">
        <f t="shared" si="1"/>
        <v>47144501.75</v>
      </c>
      <c r="E9" s="12">
        <f t="shared" si="1"/>
        <v>46110621.67</v>
      </c>
      <c r="F9" s="12">
        <f t="shared" si="1"/>
        <v>35460659</v>
      </c>
      <c r="G9" s="12">
        <f t="shared" si="1"/>
        <v>35348618</v>
      </c>
      <c r="H9" s="12">
        <f t="shared" si="1"/>
        <v>35610894</v>
      </c>
      <c r="I9" s="12">
        <f>I10+I11</f>
        <v>35650000</v>
      </c>
      <c r="J9" s="12">
        <f t="shared" si="1"/>
        <v>36130668</v>
      </c>
      <c r="K9" s="12">
        <f t="shared" si="1"/>
        <v>36953668</v>
      </c>
      <c r="L9" s="12">
        <f t="shared" si="1"/>
        <v>37050000</v>
      </c>
      <c r="M9" s="12">
        <f t="shared" si="1"/>
        <v>37463000</v>
      </c>
      <c r="N9" s="12">
        <f t="shared" si="1"/>
        <v>37882670</v>
      </c>
      <c r="O9" s="12">
        <f t="shared" si="1"/>
        <v>38555000</v>
      </c>
    </row>
    <row r="10" spans="1:15" ht="12">
      <c r="A10" s="9" t="s">
        <v>22</v>
      </c>
      <c r="B10" s="10">
        <v>26733214.33</v>
      </c>
      <c r="C10" s="10">
        <v>27741645.54</v>
      </c>
      <c r="D10" s="10">
        <v>30592806.75</v>
      </c>
      <c r="E10" s="10">
        <v>29727128.46</v>
      </c>
      <c r="F10" s="10">
        <v>31530359</v>
      </c>
      <c r="G10" s="10">
        <v>31968618</v>
      </c>
      <c r="H10" s="10">
        <v>32130894</v>
      </c>
      <c r="I10" s="10">
        <v>32300000</v>
      </c>
      <c r="J10" s="10">
        <v>32900000</v>
      </c>
      <c r="K10" s="10">
        <v>33453668</v>
      </c>
      <c r="L10" s="10">
        <v>33900000</v>
      </c>
      <c r="M10" s="10">
        <v>34713000</v>
      </c>
      <c r="N10" s="10">
        <v>35132670</v>
      </c>
      <c r="O10" s="10">
        <v>35205000</v>
      </c>
    </row>
    <row r="11" spans="1:15" ht="12">
      <c r="A11" s="9" t="s">
        <v>23</v>
      </c>
      <c r="B11" s="10">
        <v>4437296.51</v>
      </c>
      <c r="C11" s="10">
        <v>5395663.18</v>
      </c>
      <c r="D11" s="10">
        <v>16551695</v>
      </c>
      <c r="E11" s="10">
        <v>16383493.21</v>
      </c>
      <c r="F11" s="10">
        <v>3930300</v>
      </c>
      <c r="G11" s="10">
        <v>3380000</v>
      </c>
      <c r="H11" s="10">
        <v>3480000</v>
      </c>
      <c r="I11" s="10">
        <v>3350000</v>
      </c>
      <c r="J11" s="10">
        <v>3230668</v>
      </c>
      <c r="K11" s="10">
        <v>3500000</v>
      </c>
      <c r="L11" s="10">
        <v>3150000</v>
      </c>
      <c r="M11" s="10">
        <v>2750000</v>
      </c>
      <c r="N11" s="10">
        <v>2750000</v>
      </c>
      <c r="O11" s="10">
        <v>3350000</v>
      </c>
    </row>
    <row r="12" spans="1:15" ht="12">
      <c r="A12" s="11" t="s">
        <v>24</v>
      </c>
      <c r="B12" s="12">
        <f>B5-B9</f>
        <v>1504098.3000000045</v>
      </c>
      <c r="C12" s="12">
        <f aca="true" t="shared" si="2" ref="C12:O12">C5-C9</f>
        <v>1584797.4800000042</v>
      </c>
      <c r="D12" s="12">
        <f t="shared" si="2"/>
        <v>-8157435.739999995</v>
      </c>
      <c r="E12" s="12">
        <f t="shared" si="2"/>
        <v>-7571463.659999996</v>
      </c>
      <c r="F12" s="12">
        <f t="shared" si="2"/>
        <v>-166805</v>
      </c>
      <c r="G12" s="12">
        <f t="shared" si="2"/>
        <v>874718</v>
      </c>
      <c r="H12" s="12">
        <f t="shared" si="2"/>
        <v>881106</v>
      </c>
      <c r="I12" s="12">
        <f t="shared" si="2"/>
        <v>857236</v>
      </c>
      <c r="J12" s="12">
        <f t="shared" si="2"/>
        <v>833332</v>
      </c>
      <c r="K12" s="12">
        <f t="shared" si="2"/>
        <v>833332</v>
      </c>
      <c r="L12" s="12">
        <f t="shared" si="2"/>
        <v>833332</v>
      </c>
      <c r="M12" s="12">
        <f t="shared" si="2"/>
        <v>833332</v>
      </c>
      <c r="N12" s="12">
        <f t="shared" si="2"/>
        <v>733332</v>
      </c>
      <c r="O12" s="12">
        <f t="shared" si="2"/>
        <v>733332</v>
      </c>
    </row>
    <row r="13" spans="1:15" ht="12">
      <c r="A13" s="11" t="s">
        <v>25</v>
      </c>
      <c r="B13" s="12">
        <f>B14-B24</f>
        <v>755807.96</v>
      </c>
      <c r="C13" s="12">
        <f aca="true" t="shared" si="3" ref="C13:O13">C14-C24</f>
        <v>1167652.2599999998</v>
      </c>
      <c r="D13" s="12">
        <f t="shared" si="3"/>
        <v>8157435.74</v>
      </c>
      <c r="E13" s="12">
        <f t="shared" si="3"/>
        <v>8157435.74</v>
      </c>
      <c r="F13" s="12">
        <f t="shared" si="3"/>
        <v>166805</v>
      </c>
      <c r="G13" s="12">
        <f t="shared" si="3"/>
        <v>-874718</v>
      </c>
      <c r="H13" s="12">
        <f t="shared" si="3"/>
        <v>-881106</v>
      </c>
      <c r="I13" s="12">
        <f t="shared" si="3"/>
        <v>-857236</v>
      </c>
      <c r="J13" s="12">
        <f t="shared" si="3"/>
        <v>-833332</v>
      </c>
      <c r="K13" s="12">
        <f t="shared" si="3"/>
        <v>-833332</v>
      </c>
      <c r="L13" s="12">
        <f t="shared" si="3"/>
        <v>-833332</v>
      </c>
      <c r="M13" s="12">
        <f t="shared" si="3"/>
        <v>-833332</v>
      </c>
      <c r="N13" s="12">
        <f t="shared" si="3"/>
        <v>-733332</v>
      </c>
      <c r="O13" s="12">
        <f t="shared" si="3"/>
        <v>-733332</v>
      </c>
    </row>
    <row r="14" spans="1:15" s="8" customFormat="1" ht="12">
      <c r="A14" s="13" t="s">
        <v>26</v>
      </c>
      <c r="B14" s="7">
        <f>B15+B17+B19+B21+B22+B23+B20</f>
        <v>2063061.96</v>
      </c>
      <c r="C14" s="7">
        <f aca="true" t="shared" si="4" ref="C14:O14">C15+C17+C19+C21+C22+C23+C20</f>
        <v>2474906.26</v>
      </c>
      <c r="D14" s="7">
        <f t="shared" si="4"/>
        <v>9352449.74</v>
      </c>
      <c r="E14" s="7">
        <f t="shared" si="4"/>
        <v>9352449.74</v>
      </c>
      <c r="F14" s="7">
        <f t="shared" si="4"/>
        <v>1279572</v>
      </c>
      <c r="G14" s="7">
        <f t="shared" si="4"/>
        <v>0</v>
      </c>
      <c r="H14" s="7">
        <f t="shared" si="4"/>
        <v>0</v>
      </c>
      <c r="I14" s="7">
        <f t="shared" si="4"/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7">
        <f t="shared" si="4"/>
        <v>0</v>
      </c>
      <c r="N14" s="7">
        <f t="shared" si="4"/>
        <v>0</v>
      </c>
      <c r="O14" s="7">
        <f t="shared" si="4"/>
        <v>0</v>
      </c>
    </row>
    <row r="15" spans="1:15" ht="12">
      <c r="A15" s="14" t="s">
        <v>27</v>
      </c>
      <c r="B15" s="10">
        <v>0</v>
      </c>
      <c r="C15" s="10">
        <v>215000</v>
      </c>
      <c r="D15" s="10">
        <v>6600000</v>
      </c>
      <c r="E15" s="10">
        <v>6600000</v>
      </c>
      <c r="F15" s="10">
        <v>693600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</row>
    <row r="16" spans="1:15" ht="36">
      <c r="A16" s="9" t="s">
        <v>28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1:15" ht="24">
      <c r="A17" s="9" t="s">
        <v>29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</row>
    <row r="18" spans="1:15" ht="36">
      <c r="A18" s="9" t="s">
        <v>30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ht="12">
      <c r="A19" s="9" t="s">
        <v>31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ht="12">
      <c r="A20" s="9" t="s">
        <v>32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1:15" ht="12">
      <c r="A21" s="9" t="s">
        <v>33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1:15" ht="12">
      <c r="A22" s="15" t="s">
        <v>34</v>
      </c>
      <c r="B22" s="10">
        <v>2063061.96</v>
      </c>
      <c r="C22" s="10">
        <v>2259906.26</v>
      </c>
      <c r="D22" s="10">
        <v>2752449.74</v>
      </c>
      <c r="E22" s="10">
        <v>2752449.74</v>
      </c>
      <c r="F22" s="10">
        <v>585972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15" ht="12">
      <c r="A23" s="9" t="s">
        <v>35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</row>
    <row r="24" spans="1:15" s="8" customFormat="1" ht="12">
      <c r="A24" s="6" t="s">
        <v>36</v>
      </c>
      <c r="B24" s="7">
        <f>B25+B27+B29+B30</f>
        <v>1307254</v>
      </c>
      <c r="C24" s="7">
        <f aca="true" t="shared" si="5" ref="C24:O24">C25+C27+C29+C30</f>
        <v>1307254</v>
      </c>
      <c r="D24" s="7">
        <f t="shared" si="5"/>
        <v>1195014</v>
      </c>
      <c r="E24" s="7">
        <f t="shared" si="5"/>
        <v>1195014</v>
      </c>
      <c r="F24" s="7">
        <f t="shared" si="5"/>
        <v>1112767</v>
      </c>
      <c r="G24" s="7">
        <f t="shared" si="5"/>
        <v>874718</v>
      </c>
      <c r="H24" s="7">
        <f t="shared" si="5"/>
        <v>881106</v>
      </c>
      <c r="I24" s="7">
        <f t="shared" si="5"/>
        <v>857236</v>
      </c>
      <c r="J24" s="7">
        <f t="shared" si="5"/>
        <v>833332</v>
      </c>
      <c r="K24" s="7">
        <f t="shared" si="5"/>
        <v>833332</v>
      </c>
      <c r="L24" s="7">
        <f t="shared" si="5"/>
        <v>833332</v>
      </c>
      <c r="M24" s="7">
        <f t="shared" si="5"/>
        <v>833332</v>
      </c>
      <c r="N24" s="7">
        <f t="shared" si="5"/>
        <v>733332</v>
      </c>
      <c r="O24" s="7">
        <f t="shared" si="5"/>
        <v>733332</v>
      </c>
    </row>
    <row r="25" spans="1:15" ht="12">
      <c r="A25" s="9" t="s">
        <v>37</v>
      </c>
      <c r="B25" s="10">
        <v>1307254</v>
      </c>
      <c r="C25" s="10">
        <v>1307254</v>
      </c>
      <c r="D25" s="10">
        <v>1195014</v>
      </c>
      <c r="E25" s="10">
        <v>1195014</v>
      </c>
      <c r="F25" s="10">
        <v>1112767</v>
      </c>
      <c r="G25" s="10">
        <v>874718</v>
      </c>
      <c r="H25" s="10">
        <v>881106</v>
      </c>
      <c r="I25" s="10">
        <v>857236</v>
      </c>
      <c r="J25" s="10">
        <v>833332</v>
      </c>
      <c r="K25" s="10">
        <v>833332</v>
      </c>
      <c r="L25" s="10">
        <v>833332</v>
      </c>
      <c r="M25" s="10">
        <v>833332</v>
      </c>
      <c r="N25" s="10">
        <v>733332</v>
      </c>
      <c r="O25" s="10">
        <v>733332</v>
      </c>
    </row>
    <row r="26" spans="1:15" ht="36">
      <c r="A26" s="9" t="s">
        <v>38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</row>
    <row r="27" spans="1:15" ht="24">
      <c r="A27" s="9" t="s">
        <v>39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5" ht="36">
      <c r="A28" s="9" t="s">
        <v>40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</row>
    <row r="29" spans="1:15" ht="12">
      <c r="A29" s="9" t="s">
        <v>41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ht="24">
      <c r="A30" s="9" t="s">
        <v>42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</row>
    <row r="31" spans="1:15" s="8" customFormat="1" ht="12">
      <c r="A31" s="6" t="s">
        <v>43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s="8" customFormat="1" ht="12">
      <c r="A32" s="6" t="s">
        <v>44</v>
      </c>
      <c r="B32" s="7">
        <f>SUM(B33:B34)</f>
        <v>0</v>
      </c>
      <c r="C32" s="7">
        <f aca="true" t="shared" si="6" ref="C32:O32">SUM(C33:C34)</f>
        <v>0</v>
      </c>
      <c r="D32" s="7">
        <f t="shared" si="6"/>
        <v>0</v>
      </c>
      <c r="E32" s="7">
        <f t="shared" si="6"/>
        <v>0</v>
      </c>
      <c r="F32" s="7">
        <f t="shared" si="6"/>
        <v>0</v>
      </c>
      <c r="G32" s="7">
        <f t="shared" si="6"/>
        <v>0</v>
      </c>
      <c r="H32" s="7">
        <f t="shared" si="6"/>
        <v>0</v>
      </c>
      <c r="I32" s="7">
        <f t="shared" si="6"/>
        <v>0</v>
      </c>
      <c r="J32" s="7">
        <f t="shared" si="6"/>
        <v>0</v>
      </c>
      <c r="K32" s="7">
        <f t="shared" si="6"/>
        <v>0</v>
      </c>
      <c r="L32" s="7">
        <f t="shared" si="6"/>
        <v>0</v>
      </c>
      <c r="M32" s="7">
        <f t="shared" si="6"/>
        <v>0</v>
      </c>
      <c r="N32" s="7">
        <f t="shared" si="6"/>
        <v>0</v>
      </c>
      <c r="O32" s="7">
        <f t="shared" si="6"/>
        <v>0</v>
      </c>
    </row>
    <row r="33" spans="1:15" ht="48">
      <c r="A33" s="9" t="s">
        <v>45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</row>
    <row r="34" spans="1:15" ht="72">
      <c r="A34" s="9" t="s">
        <v>46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1:15" s="8" customFormat="1" ht="36">
      <c r="A35" s="16" t="s">
        <v>47</v>
      </c>
      <c r="B35" s="7">
        <f>SUM(B36:B41)</f>
        <v>1342695.48</v>
      </c>
      <c r="C35" s="7">
        <f aca="true" t="shared" si="7" ref="C35:O35">SUM(C36:C41)</f>
        <v>1327400.06</v>
      </c>
      <c r="D35" s="7">
        <f t="shared" si="7"/>
        <v>1462914</v>
      </c>
      <c r="E35" s="7">
        <f t="shared" si="7"/>
        <v>1365014</v>
      </c>
      <c r="F35" s="7">
        <f t="shared" si="7"/>
        <v>1522767</v>
      </c>
      <c r="G35" s="7">
        <f t="shared" si="7"/>
        <v>1264718</v>
      </c>
      <c r="H35" s="7">
        <f t="shared" si="7"/>
        <v>1243106</v>
      </c>
      <c r="I35" s="7">
        <f t="shared" si="7"/>
        <v>1273832</v>
      </c>
      <c r="J35" s="7">
        <f t="shared" si="7"/>
        <v>1215670</v>
      </c>
      <c r="K35" s="7">
        <f t="shared" si="7"/>
        <v>1161499</v>
      </c>
      <c r="L35" s="7">
        <f t="shared" si="7"/>
        <v>1092552</v>
      </c>
      <c r="M35" s="7">
        <f t="shared" si="7"/>
        <v>1031031</v>
      </c>
      <c r="N35" s="7">
        <f t="shared" si="7"/>
        <v>811332</v>
      </c>
      <c r="O35" s="7">
        <f t="shared" si="7"/>
        <v>765332</v>
      </c>
    </row>
    <row r="36" spans="1:15" ht="24">
      <c r="A36" s="15" t="s">
        <v>48</v>
      </c>
      <c r="B36" s="10">
        <f>B25-B26</f>
        <v>1307254</v>
      </c>
      <c r="C36" s="10">
        <f aca="true" t="shared" si="8" ref="C36:O36">C25-C26</f>
        <v>1307254</v>
      </c>
      <c r="D36" s="10">
        <f t="shared" si="8"/>
        <v>1195014</v>
      </c>
      <c r="E36" s="10">
        <f t="shared" si="8"/>
        <v>1195014</v>
      </c>
      <c r="F36" s="10">
        <f t="shared" si="8"/>
        <v>1112767</v>
      </c>
      <c r="G36" s="10">
        <f t="shared" si="8"/>
        <v>874718</v>
      </c>
      <c r="H36" s="10">
        <f t="shared" si="8"/>
        <v>881106</v>
      </c>
      <c r="I36" s="10">
        <f t="shared" si="8"/>
        <v>857236</v>
      </c>
      <c r="J36" s="10">
        <f t="shared" si="8"/>
        <v>833332</v>
      </c>
      <c r="K36" s="10">
        <f t="shared" si="8"/>
        <v>833332</v>
      </c>
      <c r="L36" s="10">
        <f t="shared" si="8"/>
        <v>833332</v>
      </c>
      <c r="M36" s="10">
        <f t="shared" si="8"/>
        <v>833332</v>
      </c>
      <c r="N36" s="10">
        <f t="shared" si="8"/>
        <v>733332</v>
      </c>
      <c r="O36" s="10">
        <f t="shared" si="8"/>
        <v>733332</v>
      </c>
    </row>
    <row r="37" spans="1:15" ht="12">
      <c r="A37" s="9" t="s">
        <v>49</v>
      </c>
      <c r="B37" s="10">
        <v>35441.48</v>
      </c>
      <c r="C37" s="10">
        <v>20146.06</v>
      </c>
      <c r="D37" s="10">
        <v>267900</v>
      </c>
      <c r="E37" s="10">
        <v>170000</v>
      </c>
      <c r="F37" s="10">
        <v>410000</v>
      </c>
      <c r="G37" s="10">
        <v>390000</v>
      </c>
      <c r="H37" s="10">
        <v>362000</v>
      </c>
      <c r="I37" s="10">
        <v>315000</v>
      </c>
      <c r="J37" s="10">
        <v>285000</v>
      </c>
      <c r="K37" s="10">
        <v>236000</v>
      </c>
      <c r="L37" s="10">
        <v>185000</v>
      </c>
      <c r="M37" s="10">
        <v>125000</v>
      </c>
      <c r="N37" s="10">
        <v>78000</v>
      </c>
      <c r="O37" s="10">
        <v>32000</v>
      </c>
    </row>
    <row r="38" spans="1:15" ht="24">
      <c r="A38" s="9" t="s">
        <v>50</v>
      </c>
      <c r="B38" s="10">
        <f>B27-B28</f>
        <v>0</v>
      </c>
      <c r="C38" s="10">
        <f aca="true" t="shared" si="9" ref="C38:O38">C27-C28</f>
        <v>0</v>
      </c>
      <c r="D38" s="10">
        <f t="shared" si="9"/>
        <v>0</v>
      </c>
      <c r="E38" s="10">
        <f t="shared" si="9"/>
        <v>0</v>
      </c>
      <c r="F38" s="10">
        <f t="shared" si="9"/>
        <v>0</v>
      </c>
      <c r="G38" s="10">
        <f t="shared" si="9"/>
        <v>0</v>
      </c>
      <c r="H38" s="10">
        <f t="shared" si="9"/>
        <v>0</v>
      </c>
      <c r="I38" s="10">
        <f t="shared" si="9"/>
        <v>0</v>
      </c>
      <c r="J38" s="10">
        <f t="shared" si="9"/>
        <v>0</v>
      </c>
      <c r="K38" s="10">
        <f t="shared" si="9"/>
        <v>0</v>
      </c>
      <c r="L38" s="10">
        <f t="shared" si="9"/>
        <v>0</v>
      </c>
      <c r="M38" s="10">
        <f t="shared" si="9"/>
        <v>0</v>
      </c>
      <c r="N38" s="10">
        <f t="shared" si="9"/>
        <v>0</v>
      </c>
      <c r="O38" s="10">
        <f t="shared" si="9"/>
        <v>0</v>
      </c>
    </row>
    <row r="39" spans="1:15" ht="24">
      <c r="A39" s="9" t="s">
        <v>51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1:15" ht="48">
      <c r="A40" s="9" t="s">
        <v>52</v>
      </c>
      <c r="B40" s="10">
        <f>B33-B34</f>
        <v>0</v>
      </c>
      <c r="C40" s="10">
        <f aca="true" t="shared" si="10" ref="C40:O40">C33-C34</f>
        <v>0</v>
      </c>
      <c r="D40" s="10">
        <f t="shared" si="10"/>
        <v>0</v>
      </c>
      <c r="E40" s="10">
        <f t="shared" si="10"/>
        <v>0</v>
      </c>
      <c r="F40" s="10">
        <f t="shared" si="10"/>
        <v>0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0</v>
      </c>
      <c r="L40" s="10">
        <f t="shared" si="10"/>
        <v>0</v>
      </c>
      <c r="M40" s="10">
        <f t="shared" si="10"/>
        <v>0</v>
      </c>
      <c r="N40" s="10">
        <f t="shared" si="10"/>
        <v>0</v>
      </c>
      <c r="O40" s="10">
        <f t="shared" si="10"/>
        <v>0</v>
      </c>
    </row>
    <row r="41" spans="1:15" ht="36">
      <c r="A41" s="9" t="s">
        <v>53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101596</v>
      </c>
      <c r="J41" s="10">
        <v>97338</v>
      </c>
      <c r="K41" s="10">
        <v>92167</v>
      </c>
      <c r="L41" s="10">
        <v>74220</v>
      </c>
      <c r="M41" s="10">
        <v>72699</v>
      </c>
      <c r="N41" s="10">
        <v>0</v>
      </c>
      <c r="O41" s="10">
        <v>0</v>
      </c>
    </row>
    <row r="42" spans="1:15" s="8" customFormat="1" ht="12">
      <c r="A42" s="6" t="s">
        <v>54</v>
      </c>
      <c r="B42" s="17">
        <f>B35/B5*100</f>
        <v>4.109293164753676</v>
      </c>
      <c r="C42" s="17">
        <f aca="true" t="shared" si="11" ref="C42:O42">C35/C5*100</f>
        <v>3.822924946874334</v>
      </c>
      <c r="D42" s="17">
        <f t="shared" si="11"/>
        <v>3.752305956095207</v>
      </c>
      <c r="E42" s="17">
        <f t="shared" si="11"/>
        <v>3.541888485591229</v>
      </c>
      <c r="F42" s="17">
        <f t="shared" si="11"/>
        <v>4.31453872960431</v>
      </c>
      <c r="G42" s="17">
        <f t="shared" si="11"/>
        <v>3.4914454041449967</v>
      </c>
      <c r="H42" s="17">
        <f t="shared" si="11"/>
        <v>3.4065164967664145</v>
      </c>
      <c r="I42" s="17">
        <f t="shared" si="11"/>
        <v>3.48925895129393</v>
      </c>
      <c r="J42" s="17">
        <f t="shared" si="11"/>
        <v>3.2887945027594414</v>
      </c>
      <c r="K42" s="17">
        <f t="shared" si="11"/>
        <v>3.0738058062296556</v>
      </c>
      <c r="L42" s="17">
        <f t="shared" si="11"/>
        <v>2.8839913025601867</v>
      </c>
      <c r="M42" s="17">
        <f t="shared" si="11"/>
        <v>2.6922447820851354</v>
      </c>
      <c r="N42" s="17">
        <f t="shared" si="11"/>
        <v>2.101025372849318</v>
      </c>
      <c r="O42" s="17">
        <f t="shared" si="11"/>
        <v>1.9479880184274558</v>
      </c>
    </row>
    <row r="43" spans="1:15" s="8" customFormat="1" ht="24">
      <c r="A43" s="6" t="s">
        <v>55</v>
      </c>
      <c r="B43" s="7">
        <f>B44+B46+B48+B49</f>
        <v>3519487</v>
      </c>
      <c r="C43" s="7">
        <f>C44+C46+C48+C49</f>
        <v>2427233</v>
      </c>
      <c r="D43" s="7">
        <f aca="true" t="shared" si="12" ref="D43:N43">D44+D46+D48+D49</f>
        <v>7832219</v>
      </c>
      <c r="E43" s="7">
        <f t="shared" si="12"/>
        <v>7832219</v>
      </c>
      <c r="F43" s="7">
        <f t="shared" si="12"/>
        <v>7413052</v>
      </c>
      <c r="G43" s="7">
        <f t="shared" si="12"/>
        <v>6538334</v>
      </c>
      <c r="H43" s="7">
        <f t="shared" si="12"/>
        <v>5657228</v>
      </c>
      <c r="I43" s="7">
        <f t="shared" si="12"/>
        <v>4799992</v>
      </c>
      <c r="J43" s="7">
        <f t="shared" si="12"/>
        <v>3966660</v>
      </c>
      <c r="K43" s="7">
        <f t="shared" si="12"/>
        <v>3133328</v>
      </c>
      <c r="L43" s="7">
        <f t="shared" si="12"/>
        <v>2299996</v>
      </c>
      <c r="M43" s="7">
        <f t="shared" si="12"/>
        <v>1466664</v>
      </c>
      <c r="N43" s="7">
        <f t="shared" si="12"/>
        <v>733332</v>
      </c>
      <c r="O43" s="7">
        <v>0</v>
      </c>
    </row>
    <row r="44" spans="1:15" ht="12">
      <c r="A44" s="9" t="s">
        <v>56</v>
      </c>
      <c r="B44" s="10">
        <v>0</v>
      </c>
      <c r="C44" s="10">
        <v>0</v>
      </c>
      <c r="D44" s="10">
        <v>0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36">
      <c r="A45" s="9" t="s">
        <v>57</v>
      </c>
      <c r="B45" s="10">
        <v>0</v>
      </c>
      <c r="C45" s="10">
        <v>0</v>
      </c>
      <c r="D45" s="10">
        <v>0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>
      <c r="A46" s="9" t="s">
        <v>58</v>
      </c>
      <c r="B46" s="10">
        <v>3519487</v>
      </c>
      <c r="C46" s="10">
        <v>2427233</v>
      </c>
      <c r="D46" s="10">
        <v>7832219</v>
      </c>
      <c r="E46" s="10">
        <v>7832219</v>
      </c>
      <c r="F46" s="10">
        <v>7413052</v>
      </c>
      <c r="G46" s="18">
        <v>6538334</v>
      </c>
      <c r="H46" s="18">
        <v>5657228</v>
      </c>
      <c r="I46" s="18">
        <v>4799992</v>
      </c>
      <c r="J46" s="18">
        <v>3966660</v>
      </c>
      <c r="K46" s="18">
        <v>3133328</v>
      </c>
      <c r="L46" s="18">
        <v>2299996</v>
      </c>
      <c r="M46" s="18">
        <v>1466664</v>
      </c>
      <c r="N46" s="18">
        <v>733332</v>
      </c>
      <c r="O46" s="18">
        <v>0</v>
      </c>
    </row>
    <row r="47" spans="1:15" ht="36">
      <c r="A47" s="9" t="s">
        <v>59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1:15" ht="12">
      <c r="A48" s="9" t="s">
        <v>60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1:15" ht="12">
      <c r="A49" s="9" t="s">
        <v>61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1:15" s="8" customFormat="1" ht="12">
      <c r="A50" s="6" t="s">
        <v>62</v>
      </c>
      <c r="B50" s="17">
        <f>(B43)/B5*100</f>
        <v>10.771320889930621</v>
      </c>
      <c r="C50" s="17">
        <f aca="true" t="shared" si="13" ref="C50:O50">(C43)/C5*100</f>
        <v>6.990454398183944</v>
      </c>
      <c r="D50" s="17">
        <f t="shared" si="13"/>
        <v>20.089275243207762</v>
      </c>
      <c r="E50" s="17">
        <f t="shared" si="13"/>
        <v>20.32275587849564</v>
      </c>
      <c r="F50" s="17">
        <f t="shared" si="13"/>
        <v>21.003804231750944</v>
      </c>
      <c r="G50" s="17">
        <f t="shared" si="13"/>
        <v>18.050060325752437</v>
      </c>
      <c r="H50" s="17">
        <f t="shared" si="13"/>
        <v>15.502652636194233</v>
      </c>
      <c r="I50" s="17">
        <f t="shared" si="13"/>
        <v>13.148056456533713</v>
      </c>
      <c r="J50" s="17">
        <f t="shared" si="13"/>
        <v>10.731143815604371</v>
      </c>
      <c r="K50" s="17">
        <f t="shared" si="13"/>
        <v>8.292079286527112</v>
      </c>
      <c r="L50" s="17">
        <f t="shared" si="13"/>
        <v>6.071261102376106</v>
      </c>
      <c r="M50" s="17">
        <f t="shared" si="13"/>
        <v>3.8297767002855525</v>
      </c>
      <c r="N50" s="17">
        <f t="shared" si="13"/>
        <v>1.8990365703834384</v>
      </c>
      <c r="O50" s="17">
        <f t="shared" si="13"/>
        <v>0</v>
      </c>
    </row>
    <row r="51" spans="1:15" ht="36">
      <c r="A51" s="11" t="s">
        <v>63</v>
      </c>
      <c r="B51" s="19" t="s">
        <v>64</v>
      </c>
      <c r="C51" s="19" t="s">
        <v>64</v>
      </c>
      <c r="D51" s="19" t="s">
        <v>64</v>
      </c>
      <c r="E51" s="19" t="s">
        <v>64</v>
      </c>
      <c r="F51" s="21">
        <f>(((B6-B10+B8)/B5)+((C6-C10+C8)/C5)+((E6-E10+E8)/E5))/3</f>
        <v>0.13689337317576247</v>
      </c>
      <c r="G51" s="21">
        <f>(((C6-C10+C8)/C5)+((E6-E10+E8)/E5)+((F6-F10+F8)/F5))/3</f>
        <v>0.09752977966430669</v>
      </c>
      <c r="H51" s="21">
        <f>(((E6-E10+E8)/E5)+((F6-F10+F8)/F5)+((G6-G10+G8)/G5))/3</f>
        <v>0.06297525123866661</v>
      </c>
      <c r="I51" s="21">
        <f>(((F6-F10+F8)/F5)+((G6-G10+G8)/G5)+((H6-H10+H8)/H5))/3</f>
        <v>0.061649741401959224</v>
      </c>
      <c r="J51" s="21">
        <f aca="true" t="shared" si="14" ref="J51:O51">(((G6-G10+G8)/G5)+((H6-H10+H8)/H5)+((I6-I10+I8)/I5))/3</f>
        <v>0.07233771251767109</v>
      </c>
      <c r="K51" s="21">
        <f t="shared" si="14"/>
        <v>0.08116412145941491</v>
      </c>
      <c r="L51" s="21">
        <f t="shared" si="14"/>
        <v>0.08182933590936094</v>
      </c>
      <c r="M51" s="21">
        <f t="shared" si="14"/>
        <v>0.08310777479557381</v>
      </c>
      <c r="N51" s="21">
        <f t="shared" si="14"/>
        <v>0.08249496995530202</v>
      </c>
      <c r="O51" s="21">
        <f t="shared" si="14"/>
        <v>0.08233240423981882</v>
      </c>
    </row>
    <row r="52" spans="1:15" ht="36">
      <c r="A52" s="11" t="s">
        <v>65</v>
      </c>
      <c r="B52" s="19" t="s">
        <v>64</v>
      </c>
      <c r="C52" s="19" t="s">
        <v>64</v>
      </c>
      <c r="D52" s="19" t="s">
        <v>64</v>
      </c>
      <c r="E52" s="19" t="s">
        <v>64</v>
      </c>
      <c r="F52" s="20" t="s">
        <v>1</v>
      </c>
      <c r="G52" s="20" t="s">
        <v>1</v>
      </c>
      <c r="H52" s="20" t="s">
        <v>1</v>
      </c>
      <c r="I52" s="20" t="s">
        <v>1</v>
      </c>
      <c r="J52" s="20" t="s">
        <v>1</v>
      </c>
      <c r="K52" s="20" t="s">
        <v>1</v>
      </c>
      <c r="L52" s="20" t="s">
        <v>1</v>
      </c>
      <c r="M52" s="20" t="s">
        <v>1</v>
      </c>
      <c r="N52" s="20" t="s">
        <v>1</v>
      </c>
      <c r="O52" s="20" t="s">
        <v>1</v>
      </c>
    </row>
  </sheetData>
  <mergeCells count="2">
    <mergeCell ref="A2:O2"/>
    <mergeCell ref="M1:N1"/>
  </mergeCells>
  <printOptions/>
  <pageMargins left="0.17" right="0.17" top="0.48" bottom="0.31" header="0.5" footer="0.16"/>
  <pageSetup firstPageNumber="4" useFirstPageNumber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Teresa Wasiak</cp:lastModifiedBy>
  <cp:lastPrinted>2010-12-29T10:05:17Z</cp:lastPrinted>
  <dcterms:created xsi:type="dcterms:W3CDTF">2010-11-09T08:23:55Z</dcterms:created>
  <dcterms:modified xsi:type="dcterms:W3CDTF">2011-01-20T10:39:07Z</dcterms:modified>
  <cp:category/>
  <cp:version/>
  <cp:contentType/>
  <cp:contentStatus/>
</cp:coreProperties>
</file>